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<sst xmlns="http://schemas.openxmlformats.org/spreadsheetml/2006/main" count="84" uniqueCount="83">
  <si>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</si>
  <si>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</si>
  <si>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</si>
  <si>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</si>
  <si>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</si>
  <si>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</si>
  <si>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</si>
  <si>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</si>
  <si>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</si>
  <si>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</si>
  <si>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</si>
  <si>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</si>
  <si>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</si>
  <si>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</si>
  <si>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</si>
  <si>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</si>
  <si>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</si>
  <si>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</si>
  <si>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</si>
  <si>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</si>
  <si>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</si>
  <si>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</si>
  <si>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</si>
  <si>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</si>
  <si>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</si>
  <si>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</si>
  <si>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</si>
  <si>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</si>
  <si>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</si>
  <si>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</si>
  <si>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</si>
  <si>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</si>
  <si>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</si>
  <si>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</si>
  <si>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</si>
  <si>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</si>
  <si>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</si>
  <si>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</si>
  <si>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</si>
  <si>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</si>
  <si>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</si>
  <si>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</si>
  <si>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</si>
  <si>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</si>
  <si>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</si>
  <si>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</si>
  <si>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</si>
  <si>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</si>
  <si>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</si>
  <si>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</si>
  <si>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</si>
  <si>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</si>
  <si>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</si>
  <si>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</si>
  <si>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</si>
  <si>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</si>
  <si>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</si>
  <si>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</si>
  <si>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</si>
  <si>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</si>
  <si>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</si>
  <si>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</si>
  <si>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</si>
  <si>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</si>
  <si>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</si>
  <si>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</si>
  <si>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</si>
  <si>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</si>
  <si>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</si>
  <si>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</si>
  <si>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</si>
  <si>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</si>
  <si>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</si>
  <si>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</si>
  <si>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</si>
  <si>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</si>
  <si>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</si>
  <si>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</si>
  <si>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</si>
  <si>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За счет средств текущего содержания жилья (ТСЖ)</t>
  </si>
  <si>
    <t>650</t>
  </si>
  <si>
    <t>ЗАО "ЗапсибТТК"</t>
  </si>
  <si>
    <t xml:space="preserve">Изоляция (подготовка к зиме)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</si>
</sst>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39" fillId="0" borderId="0" xfId="0" applyFont="1" applyAlignment="1" applyProtection="1">
      <alignment/>
      <protection/>
    </xf>
    <xf numFmtId="2" fontId="13" fillId="32" borderId="10" xfId="0" applyNumberFormat="1" applyFont="1" applyFill="1" applyBorder="1" applyAlignment="1" applyProtection="1">
      <alignment horizontal="center" vertical="center"/>
      <protection/>
    </xf>
    <xf numFmtId="2" fontId="13" fillId="32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58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2" borderId="10" xfId="0" applyNumberFormat="1" applyFont="1" applyFill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5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5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7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="75" zoomScaleNormal="75" zoomScalePageLayoutView="0" workbookViewId="0" topLeftCell="A28">
      <selection activeCell="E27" sqref="E27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81" t="s">
        <v>41</v>
      </c>
      <c r="F1" s="81"/>
      <c r="G1" s="81"/>
    </row>
    <row r="2" spans="1:7" ht="30" customHeight="1">
      <c r="A2" s="82" t="s">
        <v>66</v>
      </c>
      <c r="B2" s="82"/>
      <c r="C2" s="82"/>
      <c r="D2" s="82"/>
      <c r="E2" s="82"/>
      <c r="F2" s="82"/>
      <c r="G2" s="82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83" t="s">
        <v>50</v>
      </c>
      <c r="D4" s="84"/>
      <c r="E4" s="84"/>
      <c r="F4" s="42"/>
    </row>
    <row r="5" spans="2:6" ht="15">
      <c r="B5" s="9" t="s">
        <v>1</v>
      </c>
      <c r="C5" s="85">
        <v>4</v>
      </c>
      <c r="D5" s="86"/>
      <c r="E5" s="86"/>
      <c r="F5" s="43"/>
    </row>
    <row r="6" spans="2:6" ht="15">
      <c r="B6" s="10" t="s">
        <v>2</v>
      </c>
      <c r="C6" s="85">
        <v>7505.5</v>
      </c>
      <c r="D6" s="86"/>
      <c r="E6" s="86"/>
      <c r="F6" s="43"/>
    </row>
    <row r="7" spans="2:6" ht="18.75" customHeight="1">
      <c r="B7" s="39" t="s">
        <v>47</v>
      </c>
      <c r="C7" s="87">
        <v>64200</v>
      </c>
      <c r="D7" s="88"/>
      <c r="E7" s="89"/>
      <c r="F7" s="44"/>
    </row>
    <row r="8" spans="2:4" ht="15">
      <c r="B8" s="56"/>
      <c r="D8" s="38">
        <v>9</v>
      </c>
    </row>
    <row r="9" spans="1:7" ht="15">
      <c r="A9" s="68" t="s">
        <v>3</v>
      </c>
      <c r="B9" s="69"/>
      <c r="C9" s="69"/>
      <c r="D9" s="69"/>
      <c r="E9" s="70"/>
      <c r="F9" s="70"/>
      <c r="G9" s="70"/>
    </row>
    <row r="10" spans="1:7" ht="65.25" customHeight="1">
      <c r="A10" s="71" t="s">
        <v>4</v>
      </c>
      <c r="B10" s="73" t="s">
        <v>5</v>
      </c>
      <c r="C10" s="75" t="s">
        <v>32</v>
      </c>
      <c r="D10" s="77" t="s">
        <v>43</v>
      </c>
      <c r="E10" s="78"/>
      <c r="F10" s="75" t="s">
        <v>79</v>
      </c>
      <c r="G10" s="79" t="s">
        <v>52</v>
      </c>
    </row>
    <row r="11" spans="1:7" ht="45" customHeight="1">
      <c r="A11" s="72"/>
      <c r="B11" s="74"/>
      <c r="C11" s="76"/>
      <c r="D11" s="37" t="s">
        <v>6</v>
      </c>
      <c r="E11" s="45" t="s">
        <v>42</v>
      </c>
      <c r="F11" s="76"/>
      <c r="G11" s="80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2500</v>
      </c>
      <c r="D26" s="15">
        <f>C26/C6</f>
        <v>0.33308906801678767</v>
      </c>
      <c r="E26" s="3">
        <v>30000</v>
      </c>
      <c r="F26" s="3">
        <v>30000</v>
      </c>
      <c r="G26" s="3"/>
    </row>
    <row r="27" spans="1:7" ht="18.75">
      <c r="A27" s="2" t="s">
        <v>46</v>
      </c>
      <c r="B27" s="1" t="s">
        <v>82</v>
      </c>
      <c r="C27" s="15">
        <f t="shared" si="0"/>
        <v>2583.3333333333335</v>
      </c>
      <c r="D27" s="15">
        <f>C27/C6</f>
        <v>0.3441920369506806</v>
      </c>
      <c r="E27" s="15">
        <v>31000</v>
      </c>
      <c r="F27" s="15">
        <v>31000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60800</v>
      </c>
      <c r="G30" s="3"/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76155.01833333334</v>
      </c>
      <c r="D38" s="14">
        <f>SUM(D14:D37)</f>
        <v>11.558877489840784</v>
      </c>
      <c r="E38" s="14">
        <f>SUM(E14:E37)</f>
        <v>913860.22</v>
      </c>
      <c r="F38" s="14">
        <f>SUM(F14:F37)</f>
        <v>349060.22</v>
      </c>
      <c r="G38" s="14">
        <f>SUM(G14:G37)</f>
        <v>564800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9.077345724246664</v>
      </c>
      <c r="E39" s="3"/>
      <c r="F39" s="3">
        <f>(F31+F32+F33+F30+F29+F28+F27+F26+F25+F24+F23+F22+F21+F20+F19+F18+F17+F16+F15+F14)/12/C6</f>
        <v>3.8756047787178294</v>
      </c>
      <c r="G39" s="3">
        <f>(G31+G32+G33+G30+G29+G28+G27+G26+G25+G24+G23+G22+G21+G20+G19+G18+G17+G16+G15+G14)/12/C6</f>
        <v>6.270956853862723</v>
      </c>
    </row>
    <row r="40" spans="1:7" ht="37.5">
      <c r="A40" s="11" t="s">
        <v>21</v>
      </c>
      <c r="B40" s="19" t="s">
        <v>37</v>
      </c>
      <c r="C40" s="14">
        <f>D40*C6</f>
        <v>19519.548288449485</v>
      </c>
      <c r="D40" s="20">
        <f>F40/F39*D39</f>
        <v>2.6006992590033287</v>
      </c>
      <c r="E40" s="62">
        <f>C40*12</f>
        <v>234234.57946139382</v>
      </c>
      <c r="F40" s="20">
        <f>D8*0.12+C48*0.12/C6</f>
        <v>1.110377723003131</v>
      </c>
      <c r="G40" s="20">
        <f>F40/F39*G39</f>
        <v>1.7966565710414335</v>
      </c>
    </row>
    <row r="41" spans="1:7" ht="37.5">
      <c r="A41" s="21" t="s">
        <v>22</v>
      </c>
      <c r="B41" s="22" t="s">
        <v>23</v>
      </c>
      <c r="C41" s="14">
        <f>D41*C6</f>
        <v>5379.234158364594</v>
      </c>
      <c r="D41" s="14">
        <f>F41/F39*D39</f>
        <v>0.7167056369814928</v>
      </c>
      <c r="E41" s="62">
        <f>C41*12</f>
        <v>64550.80990037513</v>
      </c>
      <c r="F41" s="14">
        <f>D8*0.034</f>
        <v>0.30600000000000005</v>
      </c>
      <c r="G41" s="14">
        <f>F41/F39*G39</f>
        <v>0.49512602725111443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19.516282385825605</v>
      </c>
      <c r="E43" s="14"/>
      <c r="F43" s="14">
        <f>(F38+F12)/12/C6+F40+F41</f>
        <v>9.93198250172096</v>
      </c>
      <c r="G43" s="14">
        <f>(G38+G12)/12/C6+G40+G41</f>
        <v>8.56273945215527</v>
      </c>
    </row>
    <row r="44" spans="1:7" ht="18.75">
      <c r="A44" s="17"/>
      <c r="B44" s="63" t="s">
        <v>35</v>
      </c>
      <c r="C44" s="64"/>
      <c r="D44" s="65">
        <f>D43-(C7/12/C6+(D46)/C6)</f>
        <v>18.580701811580052</v>
      </c>
      <c r="E44" s="66"/>
      <c r="F44" s="55">
        <f>F43-(C7+D46*12)/12/C6</f>
        <v>8.996401927475405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67" t="s">
        <v>34</v>
      </c>
      <c r="C46" s="67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80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81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E1:G1"/>
    <mergeCell ref="A2:G2"/>
    <mergeCell ref="C4:E4"/>
    <mergeCell ref="C5:E5"/>
    <mergeCell ref="C6:E6"/>
    <mergeCell ref="C7:E7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2018-04-05T07:01:10Z</dcterms:modified>
  <cp:category/>
  <cp:version/>
  <cp:contentType/>
  <cp:contentStatus/>
</cp:coreProperties>
</file>